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14.71.215.93\산학협력단홈페이지개편\4. 담당자별 제출자료\50_연구지원_연구원 임면\"/>
    </mc:Choice>
  </mc:AlternateContent>
  <bookViews>
    <workbookView xWindow="0" yWindow="0" windowWidth="28800" windowHeight="12390"/>
  </bookViews>
  <sheets>
    <sheet name="★인건비 계산표 _2020년_수정" sheetId="1" r:id="rId1"/>
    <sheet name="연구과제참여연구원 규정(2018.09.01)" sheetId="2" r:id="rId2"/>
  </sheets>
  <definedNames>
    <definedName name="_xlnm.Print_Area" localSheetId="0">'★인건비 계산표 _2020년_수정'!$A$2:$H$36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9" i="1"/>
  <c r="C19" i="1"/>
  <c r="F18" i="1"/>
  <c r="F17" i="1"/>
  <c r="L12" i="1"/>
  <c r="D12" i="1"/>
  <c r="C12" i="1"/>
  <c r="L11" i="1"/>
  <c r="L10" i="1"/>
  <c r="L9" i="1"/>
  <c r="N9" i="1" s="1"/>
  <c r="B6" i="1" s="1"/>
  <c r="G9" i="1"/>
  <c r="D17" i="1" s="1"/>
  <c r="F9" i="1"/>
  <c r="H10" i="1" s="1"/>
  <c r="D18" i="1" l="1"/>
  <c r="H11" i="1"/>
  <c r="H9" i="1"/>
  <c r="B17" i="1"/>
  <c r="H12" i="1"/>
  <c r="C17" i="1"/>
  <c r="E17" i="1" s="1"/>
  <c r="D19" i="1"/>
  <c r="D20" i="1" s="1"/>
  <c r="B18" i="1"/>
  <c r="B20" i="1" s="1"/>
  <c r="D30" i="1" s="1"/>
  <c r="E19" i="1" l="1"/>
  <c r="G19" i="1" s="1"/>
  <c r="G17" i="1"/>
  <c r="C18" i="1"/>
  <c r="E18" i="1" s="1"/>
  <c r="G18" i="1" l="1"/>
  <c r="E20" i="1"/>
  <c r="C20" i="1"/>
  <c r="G20" i="1"/>
  <c r="H14" i="1" s="1"/>
</calcChain>
</file>

<file path=xl/comments1.xml><?xml version="1.0" encoding="utf-8"?>
<comments xmlns="http://schemas.openxmlformats.org/spreadsheetml/2006/main">
  <authors>
    <author>기본값</author>
  </authors>
  <commentList>
    <comment ref="A6" authorId="0" shapeId="0">
      <text>
        <r>
          <rPr>
            <sz val="10"/>
            <color indexed="81"/>
            <rFont val="돋움"/>
            <family val="3"/>
            <charset val="129"/>
          </rPr>
          <t>■ 연구보조원급 : ∘학사학위 취득자, 
                       ∘위 요건에 해당되지 않더라도 연구능력이 인정되어 연구수행에 필요한 자
■ 원           급 : ∘석사학위 취득자, 
                       ∘위 요건에 해당되지 않더라도 연구능력이 인정되어 연구수행에 필요한 자 
■ 선    임     급 : ∘박사학위 또는 기술사 취득자
                       ∘석사학위 취득 후 해당분야 7년 이상의 경력 소유자
                       ∘학사학위 취득 후 해당분야 10년 이상의 경력 소유자
                       ∘기타 동등이상의 경력 소유자
■ 책     임    급 : ∘박사학위 또는 기술사 자격 취득 후 5년 이상의 경력 소유자
                       ∘석사학위 취득 후 해당분야 12년 이상의 경력 소유자
                       ∘학사학위 취득 후 해당분야 15년 이상의 경력 소유자
                       ∘기타 동등 이상의 경력 소유자</t>
        </r>
      </text>
    </comment>
  </commentList>
</comments>
</file>

<file path=xl/sharedStrings.xml><?xml version="1.0" encoding="utf-8"?>
<sst xmlns="http://schemas.openxmlformats.org/spreadsheetml/2006/main" count="149" uniqueCount="132">
  <si>
    <t>2020 연구과제 참여연구원 인건비 계산표</t>
    <phoneticPr fontId="3" type="noConversion"/>
  </si>
  <si>
    <r>
      <rPr>
        <b/>
        <sz val="11"/>
        <color indexed="10"/>
        <rFont val="맑은 고딕"/>
        <family val="3"/>
        <charset val="129"/>
      </rPr>
      <t>[유의사항]</t>
    </r>
    <r>
      <rPr>
        <b/>
        <sz val="11"/>
        <rFont val="맑은 고딕"/>
        <family val="3"/>
        <charset val="129"/>
      </rPr>
      <t xml:space="preserve">
</t>
    </r>
    <r>
      <rPr>
        <b/>
        <sz val="11"/>
        <color indexed="12"/>
        <rFont val="맑은 고딕"/>
        <family val="3"/>
        <charset val="129"/>
      </rPr>
      <t>1_고용계약금액이 2020년 최저임금</t>
    </r>
    <r>
      <rPr>
        <b/>
        <sz val="11"/>
        <color indexed="10"/>
        <rFont val="맑은 고딕"/>
        <family val="3"/>
        <charset val="129"/>
      </rPr>
      <t>(월 1,795,310원)</t>
    </r>
    <r>
      <rPr>
        <b/>
        <sz val="11"/>
        <color indexed="12"/>
        <rFont val="맑은 고딕"/>
        <family val="3"/>
        <charset val="129"/>
      </rPr>
      <t>미만시 계약 불가합니다.</t>
    </r>
    <r>
      <rPr>
        <b/>
        <sz val="11"/>
        <rFont val="맑은 고딕"/>
        <family val="3"/>
        <charset val="129"/>
      </rPr>
      <t xml:space="preserve">
</t>
    </r>
    <r>
      <rPr>
        <b/>
        <sz val="11"/>
        <color indexed="12"/>
        <rFont val="맑은 고딕"/>
        <family val="3"/>
        <charset val="129"/>
      </rPr>
      <t xml:space="preserve">2_고용계약 </t>
    </r>
    <r>
      <rPr>
        <b/>
        <sz val="11"/>
        <color indexed="10"/>
        <rFont val="맑은 고딕"/>
        <family val="3"/>
        <charset val="129"/>
      </rPr>
      <t>4개월 미만/ 참여율 60% 미만시</t>
    </r>
    <r>
      <rPr>
        <b/>
        <sz val="11"/>
        <color indexed="12"/>
        <rFont val="맑은 고딕"/>
        <family val="3"/>
        <charset val="129"/>
      </rPr>
      <t xml:space="preserve"> 계약 불가합니다.</t>
    </r>
    <r>
      <rPr>
        <b/>
        <sz val="11"/>
        <rFont val="맑은 고딕"/>
        <family val="3"/>
        <charset val="129"/>
      </rPr>
      <t xml:space="preserve">
3_매월 4대보험 기관부담금 증감 여부 및 퇴직금 계상여부에 따라 연구비 변경(증액/감액)이 필요할수 있습니다.
4_퇴직금 : 퇴직, 과제 종료시 지급가능여부를 확인하여 퇴직연금 통장으로 지급됩니다.</t>
    </r>
    <phoneticPr fontId="3" type="noConversion"/>
  </si>
  <si>
    <t>[입력방법:노란셀만 순서대로 입력] ①직급선택 →②성명 입력→③과제번호 입력→④참여개월수 입력 →⑤참여율 입력→⑥퇴직금 여부 선택</t>
    <phoneticPr fontId="3" type="noConversion"/>
  </si>
  <si>
    <t>ⓛ직급</t>
    <phoneticPr fontId="3" type="noConversion"/>
  </si>
  <si>
    <t>급여기준액(원)</t>
    <phoneticPr fontId="3" type="noConversion"/>
  </si>
  <si>
    <t>* 사업계획서 작성시 : 급여기준액 x 참여율</t>
    <phoneticPr fontId="3" type="noConversion"/>
  </si>
  <si>
    <t>연구보조원급</t>
  </si>
  <si>
    <t xml:space="preserve">1. 연구원 과제 참여현황 </t>
    <phoneticPr fontId="3" type="noConversion"/>
  </si>
  <si>
    <t>연구과제 참여연구원 월인건비 배분표(원) (참여율 100% 기준)</t>
    <phoneticPr fontId="3" type="noConversion"/>
  </si>
  <si>
    <t>②성명</t>
    <phoneticPr fontId="3" type="noConversion"/>
  </si>
  <si>
    <t>③과제번호</t>
    <phoneticPr fontId="3" type="noConversion"/>
  </si>
  <si>
    <t>④참여기간(개월)</t>
    <phoneticPr fontId="3" type="noConversion"/>
  </si>
  <si>
    <t>⑤참여율(%)</t>
    <phoneticPr fontId="3" type="noConversion"/>
  </si>
  <si>
    <t>⑥퇴직금
계상여부(Y/N)</t>
    <phoneticPr fontId="3" type="noConversion"/>
  </si>
  <si>
    <t>월급여(A)</t>
    <phoneticPr fontId="3" type="noConversion"/>
  </si>
  <si>
    <t>월별
퇴직급여(원)</t>
    <phoneticPr fontId="3" type="noConversion"/>
  </si>
  <si>
    <t>과제별
필요예산(원)</t>
  </si>
  <si>
    <t>직급</t>
    <phoneticPr fontId="3" type="noConversion"/>
  </si>
  <si>
    <t>월급여</t>
    <phoneticPr fontId="3" type="noConversion"/>
  </si>
  <si>
    <t>4대보험</t>
    <phoneticPr fontId="3" type="noConversion"/>
  </si>
  <si>
    <t>퇴직급여</t>
    <phoneticPr fontId="3" type="noConversion"/>
  </si>
  <si>
    <t>계</t>
    <phoneticPr fontId="3" type="noConversion"/>
  </si>
  <si>
    <t>Y</t>
  </si>
  <si>
    <t>연구보조원급</t>
    <phoneticPr fontId="3" type="noConversion"/>
  </si>
  <si>
    <t>원급</t>
    <phoneticPr fontId="3" type="noConversion"/>
  </si>
  <si>
    <t>Y</t>
    <phoneticPr fontId="3" type="noConversion"/>
  </si>
  <si>
    <t>선임급</t>
    <phoneticPr fontId="3" type="noConversion"/>
  </si>
  <si>
    <t>N</t>
    <phoneticPr fontId="3" type="noConversion"/>
  </si>
  <si>
    <t>계</t>
    <phoneticPr fontId="3" type="noConversion"/>
  </si>
  <si>
    <t>책임급</t>
    <phoneticPr fontId="3" type="noConversion"/>
  </si>
  <si>
    <t>2. 과제별 인건비 지급금액</t>
    <phoneticPr fontId="3" type="noConversion"/>
  </si>
  <si>
    <t>∘학사학위 취득자
∘위 요건에 해당되지 않더라도 연구능력이 인정되어 
연구수행에 필요한 자</t>
    <phoneticPr fontId="3" type="noConversion"/>
  </si>
  <si>
    <t>구분</t>
    <phoneticPr fontId="3" type="noConversion"/>
  </si>
  <si>
    <t>월별 지급액</t>
    <phoneticPr fontId="3" type="noConversion"/>
  </si>
  <si>
    <t>(I)
참여기간</t>
    <phoneticPr fontId="3" type="noConversion"/>
  </si>
  <si>
    <t>(E*D)
총계</t>
    <phoneticPr fontId="3" type="noConversion"/>
  </si>
  <si>
    <t>과제번호</t>
    <phoneticPr fontId="3" type="noConversion"/>
  </si>
  <si>
    <t>월지급액(원)</t>
    <phoneticPr fontId="3" type="noConversion"/>
  </si>
  <si>
    <t>(예상)4대보험
기관부담금(원)</t>
    <phoneticPr fontId="3" type="noConversion"/>
  </si>
  <si>
    <t>퇴직급여(원)</t>
    <phoneticPr fontId="3" type="noConversion"/>
  </si>
  <si>
    <t>인건비 총액(원)</t>
    <phoneticPr fontId="3" type="noConversion"/>
  </si>
  <si>
    <t>원 급</t>
    <phoneticPr fontId="3" type="noConversion"/>
  </si>
  <si>
    <t>∘석사학위 소지자
∘학사학위 취득 후 해당분야 5년 이상의 경력 소유자
∘기타 동등이상의 경력 소유자</t>
    <phoneticPr fontId="3" type="noConversion"/>
  </si>
  <si>
    <t>선임급</t>
    <phoneticPr fontId="3" type="noConversion"/>
  </si>
  <si>
    <t>∘박사학위 또는 기술사 취득자
∘석사학위 취득 후 해당분야 7년 이상의 경력 소유자
∘학사학위 취득 후 해당분야 10년 이상의 경력 소유자
∘기타 동등이상의 경력 소유자</t>
    <phoneticPr fontId="3" type="noConversion"/>
  </si>
  <si>
    <t>∘박사학위 또는 기술사 자격 취득 후 
  5년 이상의 경력 소유자
∘석사학위 취득 후 해당분야 12년 이상의 경력 소유자
∘학사학위 취득 후 해당분야 15년 이상의 경력 소유자
∘기타 동등 이상의 경력 소유자</t>
    <phoneticPr fontId="3" type="noConversion"/>
  </si>
  <si>
    <t xml:space="preserve">   위 계산표에 의하여 세전</t>
    <phoneticPr fontId="3" type="noConversion"/>
  </si>
  <si>
    <t>원이 월급여로 책정되었음을 확인하였으며,</t>
    <phoneticPr fontId="3" type="noConversion"/>
  </si>
  <si>
    <t xml:space="preserve">  이에 동의하여 근로계약 체결을 요청합니다.</t>
    <phoneticPr fontId="3" type="noConversion"/>
  </si>
  <si>
    <t xml:space="preserve">  ※ 위의 4대보험 기관부담금은 모의계산으로 실제 고지금액과 다를 수 있으며,
     실 고지금액에 따라 인건비 예산 변경이 필요할 수 있음을 확인합니다. </t>
    <phoneticPr fontId="3" type="noConversion"/>
  </si>
  <si>
    <t xml:space="preserve">지 원 자 : </t>
    <phoneticPr fontId="3" type="noConversion"/>
  </si>
  <si>
    <t>(인)</t>
    <phoneticPr fontId="3" type="noConversion"/>
  </si>
  <si>
    <t xml:space="preserve">책임교수 : </t>
    <phoneticPr fontId="3" type="noConversion"/>
  </si>
  <si>
    <t>(인)</t>
    <phoneticPr fontId="3" type="noConversion"/>
  </si>
  <si>
    <t>순천향대학교 산학협력단장 귀하</t>
    <phoneticPr fontId="3" type="noConversion"/>
  </si>
  <si>
    <t>연구과제 참여연구원 규정</t>
  </si>
  <si>
    <t xml:space="preserve">  </t>
  </si>
  <si>
    <t>개정, 시행 2018.9.1., 학교법인 동은학원 법인행정팀-317(2018.8.29.)</t>
  </si>
  <si>
    <r>
      <t xml:space="preserve">제1조(목적) </t>
    </r>
    <r>
      <rPr>
        <sz val="10"/>
        <color indexed="8"/>
        <rFont val="돋움"/>
        <family val="3"/>
        <charset val="129"/>
      </rPr>
      <t>이 규정은 본 대학 산학협력단에 소속되어 한시적 기간과 목적을 정하여 연구를 전담하는 연구과제 참여연구원 임용 및 운영에 관한 사항을 규정함을 목적으로 한다. &lt;개정 2018.9.1.&gt;</t>
    </r>
  </si>
  <si>
    <r>
      <t xml:space="preserve">제2조(임용자격기준) </t>
    </r>
    <r>
      <rPr>
        <sz val="10"/>
        <color indexed="8"/>
        <rFont val="돋움"/>
        <family val="3"/>
        <charset val="129"/>
      </rPr>
      <t> 연구과제 참여연구원의 자격은 본 대학의 건학이념에 필요한 학문분야의 연구자 및 특수 분야 권위자로 한다.</t>
    </r>
  </si>
  <si>
    <t xml:space="preserve"> 연구과제 참여연구원의 자격은 해당전공분야 학사학위 이상으로 한다. </t>
  </si>
  <si>
    <t> 연구과제 참여연구원은 국가연구개발사업에 참여하는 소속이 없는 과제 참여연구원으로 연구개발사업에 60%이상 참여하는 자로 한다. &lt;개정 2018.9.1.&gt;</t>
  </si>
  <si>
    <t> 연구과제 참여연구원은 연구과제 업무에 직접 종사 또는 실험․조사등을 수행하는 등 연구업무에 직접 관여하는 자로 한다.</t>
  </si>
  <si>
    <t> 연구과제 참여연구원은 연구실 안전환경 조성에 관한 법률 제 18조에 따른 안전 교육·훈련 이수자로 한다(단, 임용 후 6개월 이내에 본교에서 실시하는 안전교육·훈련으로 이수할 수 있다.)</t>
    <phoneticPr fontId="3" type="noConversion"/>
  </si>
  <si>
    <r>
      <t xml:space="preserve">제3조(직위) </t>
    </r>
    <r>
      <rPr>
        <sz val="10"/>
        <color indexed="8"/>
        <rFont val="돋움"/>
        <family val="3"/>
        <charset val="129"/>
      </rPr>
      <t> 직위는 연구과제 참여연구원으로 한다.</t>
    </r>
  </si>
  <si>
    <t> 연구과제 참여연구원은 교수회의 등 제반의식에서 제외된다. 단, 총장이 필요하다고 인정 할 때는 예외로 한다.</t>
  </si>
  <si>
    <r>
      <t xml:space="preserve">제4조(직무) </t>
    </r>
    <r>
      <rPr>
        <sz val="10"/>
        <color indexed="8"/>
        <rFont val="돋움"/>
        <family val="3"/>
        <charset val="129"/>
      </rPr>
      <t>연구과제 참여연구원은 소속기관에서 본대학교의 건학이념구현에 필요한 학문분야의 연구에 전념하여야 한다.</t>
    </r>
  </si>
  <si>
    <r>
      <t xml:space="preserve">제5조(신분) </t>
    </r>
    <r>
      <rPr>
        <sz val="10"/>
        <color indexed="8"/>
        <rFont val="돋움"/>
        <family val="3"/>
        <charset val="129"/>
      </rPr>
      <t> 연구과제 참여연구원의 신분은 전임교원과 구분되며, 대학의 전임교원 확보율에 포함되지 않는다.</t>
    </r>
  </si>
  <si>
    <t> 연구과제 참여연구원은 국민연금법을 적용 한다. &lt;개정 2018.9.1.&gt;</t>
  </si>
  <si>
    <r>
      <t xml:space="preserve">제6조(임용절차) </t>
    </r>
    <r>
      <rPr>
        <sz val="10"/>
        <color indexed="8"/>
        <rFont val="돋움"/>
        <family val="3"/>
        <charset val="129"/>
      </rPr>
      <t> 연구과제 참여연구원은 외부기관 과제 수주 연구책임자 또는 연구소장, 센터장의 제청으로 산학협력단장이 임명한다.</t>
    </r>
  </si>
  <si>
    <t> 연구과제 참여연구원의 임용에 필요한 서류는 전임교원 임용에 필요한 서류에 내부지침에 따른다. &lt;개정 2018.9.1.&gt;</t>
  </si>
  <si>
    <t xml:space="preserve">③ 연구과제 참여연구원은 임용을 제청한 연구책임자 1인의 과제에 한하여 연구에 참여할 수 있으며, 다수의 연구책임자 과제에 참여할 수 없다. </t>
    <phoneticPr fontId="3" type="noConversion"/>
  </si>
  <si>
    <t xml:space="preserve">    단, 최소단위(동일 학과, 동일 진료과 등)에 한하여 타 연구책임자의 과제에 제한적으로 참여할 수 있으나 이 경우 임용을 제청한 연구책임자 1인이 임용 및 그에 관련한 사항을 전담한다. &lt;신설 2018.9.1.&gt;</t>
    <phoneticPr fontId="3" type="noConversion"/>
  </si>
  <si>
    <r>
      <t xml:space="preserve">제7조(소속) </t>
    </r>
    <r>
      <rPr>
        <sz val="10"/>
        <color indexed="8"/>
        <rFont val="돋움"/>
        <family val="3"/>
        <charset val="129"/>
      </rPr>
      <t>연구과제 참여연구원의 소속은 본 대학의 연구소 또는 센터로 한다.</t>
    </r>
  </si>
  <si>
    <r>
      <t xml:space="preserve">제8조(계약기간) </t>
    </r>
    <r>
      <rPr>
        <sz val="10"/>
        <color indexed="8"/>
        <rFont val="돋움"/>
        <family val="3"/>
        <charset val="129"/>
      </rPr>
      <t>연구과제 참여연구원의 계약기간은 외부기관으로부터 수혜한 4개월 이상의 연구과제 수행기간으로 한정하며, 다수의 연구 과제를 동시에 수행할 경우 최종연구과제 수행기간으로 한다.</t>
    </r>
  </si>
  <si>
    <r>
      <t xml:space="preserve">제9조(급여) </t>
    </r>
    <r>
      <rPr>
        <sz val="10"/>
        <color indexed="8"/>
        <rFont val="돋움"/>
        <family val="3"/>
        <charset val="129"/>
      </rPr>
      <t> 연구과제 참여연구원의 급여는 외부기관으로부터 수혜한 연구과제 재원으로 하며, 급여기준액은 지원기관의 예산편성 지침을 우선적으로 적용한다. 단, 지원기관의 지침이 없는 경우 별표1의 급여기준액을 연구과제 참여율에 따라 지급한다. &lt;개정 2018.9.1.&gt;</t>
    </r>
  </si>
  <si>
    <t> 고용계약에 따른 보험료 및 소득세, 퇴직금 충당비 등 제세공과금과 보험료의 기관부담금은 외부기관으로부터 수혜한 연구과제 재원으로 한다.</t>
  </si>
  <si>
    <r>
      <t>제10조(계약변경)</t>
    </r>
    <r>
      <rPr>
        <sz val="10"/>
        <color indexed="8"/>
        <rFont val="돋움"/>
        <family val="3"/>
        <charset val="129"/>
      </rPr>
      <t xml:space="preserve"> 다음 각 호의 사유로 계약변경 시 연구책임자는 변경 30일 전까지 산학협력단에 연구원 임용 변경 신청서를 제출한다.</t>
    </r>
  </si>
  <si>
    <t>1. 참여율 변경에 따른 월 급여 변경</t>
  </si>
  <si>
    <t>2. 임용기간의 변경</t>
  </si>
  <si>
    <t>3. 인건비 재원 과제 변경</t>
  </si>
  <si>
    <t>4. 기타 변경</t>
  </si>
  <si>
    <t>[본조신설 2018.9.1.]</t>
  </si>
  <si>
    <r>
      <t>제11조(면직)</t>
    </r>
    <r>
      <rPr>
        <sz val="10"/>
        <color indexed="8"/>
        <rFont val="돋움"/>
        <family val="3"/>
        <charset val="129"/>
      </rPr>
      <t xml:space="preserve"> ① 연구과제 참여연구원이 자신의 의사에 따라 사직하고자 할 경우에는 특별한 사유가 없는 한 사직 희망일 최소 30일 전에 사직원을 제출하여야 한다.</t>
    </r>
  </si>
  <si>
    <t>② 임용기간이 만료되었으나 재임용요청이 없을 시에는 별도의 통지 없이 자동 면직된다.</t>
  </si>
  <si>
    <t>③ 사업의 중단 또는 연구과제의 예산 부족으로 인건비지급을 유지할 수 없을 시에는 계약 기간 중이라도 중도 면직할 수 있다.</t>
  </si>
  <si>
    <r>
      <t>제12조(퇴직금)</t>
    </r>
    <r>
      <rPr>
        <sz val="10"/>
        <color indexed="8"/>
        <rFont val="돋움"/>
        <family val="3"/>
        <charset val="129"/>
      </rPr>
      <t xml:space="preserve"> ① 연구과제 참여연구원이 1년 이상 근속하고 퇴직하는 경우「근로자퇴직급여보장법」에 의거하여 퇴직금을 지급한다. </t>
    </r>
  </si>
  <si>
    <t>② 제3항의 규정에도 불구하고 과제 참여율의 특수성으로 인해 해당 연구비(사업비)지원 기관의 지침에 명시된 경우 1년 미만의 기간에 대해서도 퇴직금을 지급할 수 있다.</t>
  </si>
  <si>
    <r>
      <t xml:space="preserve">제13조(복무) </t>
    </r>
    <r>
      <rPr>
        <sz val="10"/>
        <color indexed="8"/>
        <rFont val="돋움"/>
        <family val="3"/>
        <charset val="129"/>
      </rPr>
      <t> 연구과제 참여연구원의 복무에 관하여는 본 대학 산학협력단 취업 규칙 및 관련 규정에 따른다. &lt;개정 2018. 9.1.&gt;</t>
    </r>
  </si>
  <si>
    <t> 연구과제 참여연구원이 임용기간 중에 연구결과로 발표된 출판물과 연구결과물에 대한 모든 권리는 순천향대학교 산학협력단에 귀속시킨다. &lt;개정 2018. 9.1.&gt;</t>
  </si>
  <si>
    <t>[종전 제10조에서 이동 &lt;2018.9.1.&gt;]</t>
  </si>
  <si>
    <t>부</t>
  </si>
  <si>
    <t>칙</t>
  </si>
  <si>
    <r>
      <t xml:space="preserve"> </t>
    </r>
    <r>
      <rPr>
        <b/>
        <sz val="10"/>
        <color indexed="8"/>
        <rFont val="돋움"/>
        <family val="3"/>
        <charset val="129"/>
      </rPr>
      <t>(시행일)</t>
    </r>
    <r>
      <rPr>
        <sz val="10"/>
        <color indexed="8"/>
        <rFont val="돋움"/>
        <family val="3"/>
        <charset val="129"/>
      </rPr>
      <t xml:space="preserve"> 이 규정은 2013년 4월 1일부터 시행한다.</t>
    </r>
  </si>
  <si>
    <r>
      <t xml:space="preserve"> </t>
    </r>
    <r>
      <rPr>
        <b/>
        <sz val="10"/>
        <color indexed="8"/>
        <rFont val="돋움"/>
        <family val="3"/>
        <charset val="129"/>
      </rPr>
      <t>(세칙)</t>
    </r>
    <r>
      <rPr>
        <sz val="10"/>
        <color indexed="8"/>
        <rFont val="돋움"/>
        <family val="3"/>
        <charset val="129"/>
      </rPr>
      <t xml:space="preserve"> 이 규정에 정하지 아니한 사항이나 시행에 필요한 세칙은 산학협력단장의 승인을 얻어 별도로 정한다.</t>
    </r>
  </si>
  <si>
    <r>
      <t xml:space="preserve"> </t>
    </r>
    <r>
      <rPr>
        <b/>
        <sz val="10"/>
        <color indexed="8"/>
        <rFont val="돋움"/>
        <family val="3"/>
        <charset val="129"/>
      </rPr>
      <t>(시행일)</t>
    </r>
    <r>
      <rPr>
        <sz val="10"/>
        <color indexed="8"/>
        <rFont val="돋움"/>
        <family val="3"/>
        <charset val="129"/>
      </rPr>
      <t xml:space="preserve"> 이 규정은 2018년 9월 1일부터 시행한다.</t>
    </r>
  </si>
  <si>
    <t>[별표1] &lt;신설 2018.9.1.&gt;</t>
  </si>
  <si>
    <t>연구과제 참여연구원 (월)급여기준액</t>
  </si>
  <si>
    <t>직급</t>
  </si>
  <si>
    <t>자격 기준</t>
  </si>
  <si>
    <t>(월)급여기준액(원)</t>
  </si>
  <si>
    <t>책임급</t>
  </si>
  <si>
    <t>∘박사학위 또는 기술사 자격 취득 후 
5년 이상의 경력 소유자</t>
    <phoneticPr fontId="3" type="noConversion"/>
  </si>
  <si>
    <t>상한
6,000,000</t>
    <phoneticPr fontId="3" type="noConversion"/>
  </si>
  <si>
    <t>∘석사학위 취득 후 해당분야 12년 이상의 경력 소유자</t>
  </si>
  <si>
    <t>∘학사학위 취득 후 해당분야 15년 이상의 경력 소유자</t>
  </si>
  <si>
    <t>∘기타 동등 이상의 경력 소유자</t>
  </si>
  <si>
    <t>선임급</t>
  </si>
  <si>
    <t>∘박사학위 또는 기술사 취득자</t>
  </si>
  <si>
    <t>상한
4,800,000</t>
    <phoneticPr fontId="3" type="noConversion"/>
  </si>
  <si>
    <t>∘석사학위 취득 후 해당분야 7년 이상의 경력 소유자</t>
  </si>
  <si>
    <t>∘학사학위 취득 후 해당분야 10년 이상의 경력 소유자</t>
  </si>
  <si>
    <t>∘기타 동등이상의 경력 소유자</t>
  </si>
  <si>
    <t>원 급</t>
  </si>
  <si>
    <t>∘석사학위 소지자</t>
  </si>
  <si>
    <t>상한
3,000,000</t>
    <phoneticPr fontId="3" type="noConversion"/>
  </si>
  <si>
    <t>∘학사학위 취득 후 해당분야 5년 이상의 경력 소유자</t>
  </si>
  <si>
    <t>연구
보조원급</t>
    <phoneticPr fontId="3" type="noConversion"/>
  </si>
  <si>
    <t>∘학사학위 취득자</t>
  </si>
  <si>
    <t>상한
2,400,000</t>
    <phoneticPr fontId="3" type="noConversion"/>
  </si>
  <si>
    <t xml:space="preserve">∘위 요건에 해당되지 않더라도 연구능력이 인정되어 </t>
  </si>
  <si>
    <t>연구수행에 필요한 자</t>
  </si>
  <si>
    <t>하한</t>
  </si>
  <si>
    <t>모든 직급에 동일하게 해당함</t>
  </si>
  <si>
    <t>당해연도 
최저임금(월기준) 반영</t>
    <phoneticPr fontId="3" type="noConversion"/>
  </si>
  <si>
    <t xml:space="preserve">1. 급여기준액은 월급여,4대보험 개인 및 기관부담금, 퇴직금, 각종원천징수세금이 모두 </t>
  </si>
  <si>
    <t>포함된 금액임.</t>
  </si>
  <si>
    <t>2. 위의 급여기준액은 참여율 100%기준으로 실제 지급시에는 직급별 급여기준액에 과제별 참여율을</t>
  </si>
  <si>
    <t>곱하여 산출된 금액을 월급여(근로계약서 기재)와 4대보험 기관부담금, 퇴직금으로 배분하여</t>
  </si>
  <si>
    <t xml:space="preserve">지급함. </t>
  </si>
  <si>
    <t xml:space="preserve">3. 2에서 배분한 월급여(근로계약서 기재)가 당해연도(월기준) 최저임금 이하일 경우 </t>
  </si>
  <si>
    <t xml:space="preserve">임용 불가함.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</si>
</sst>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color rgb="FFFF0000"/>
      <name val="돋움"/>
      <family val="3"/>
      <charset val="129"/>
    </font>
    <font>
      <b/>
      <sz val="15"/>
      <color rgb="FFFF0000"/>
      <name val="돋움"/>
      <family val="3"/>
      <charset val="129"/>
    </font>
    <font>
      <b/>
      <sz val="11"/>
      <color rgb="FF0070C0"/>
      <name val="돋움"/>
      <family val="3"/>
      <charset val="129"/>
    </font>
    <font>
      <b/>
      <sz val="11"/>
      <color rgb="FF000099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indexed="30"/>
      <name val="돋움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2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13"/>
      <color rgb="FFFF0000"/>
      <name val="HY견고딕"/>
      <family val="1"/>
      <charset val="129"/>
    </font>
    <font>
      <sz val="13"/>
      <name val="돋움"/>
      <family val="3"/>
      <charset val="129"/>
    </font>
    <font>
      <b/>
      <sz val="13"/>
      <color rgb="FFFF0000"/>
      <name val="돋움"/>
      <family val="3"/>
      <charset val="129"/>
    </font>
    <font>
      <b/>
      <sz val="20"/>
      <name val="순천향체"/>
      <family val="3"/>
      <charset val="129"/>
    </font>
    <font>
      <sz val="11"/>
      <name val="순천향체"/>
      <family val="3"/>
      <charset val="129"/>
    </font>
    <font>
      <sz val="10"/>
      <color indexed="81"/>
      <name val="돋움"/>
      <family val="3"/>
      <charset val="129"/>
    </font>
    <font>
      <b/>
      <sz val="16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돋움"/>
      <family val="3"/>
      <charset val="129"/>
    </font>
    <font>
      <b/>
      <sz val="9"/>
      <color rgb="FF002060"/>
      <name val="굴림체"/>
      <family val="3"/>
      <charset val="129"/>
    </font>
    <font>
      <b/>
      <sz val="11"/>
      <color rgb="FF00206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1" fontId="15" fillId="4" borderId="3" xfId="1" applyFont="1" applyFill="1" applyBorder="1" applyAlignment="1">
      <alignment horizontal="center" vertical="center"/>
    </xf>
    <xf numFmtId="10" fontId="15" fillId="4" borderId="3" xfId="1" applyNumberFormat="1" applyFont="1" applyFill="1" applyBorder="1" applyAlignment="1">
      <alignment horizontal="center" vertical="center"/>
    </xf>
    <xf numFmtId="41" fontId="10" fillId="5" borderId="10" xfId="1" applyFont="1" applyFill="1" applyBorder="1" applyAlignment="1">
      <alignment horizontal="center" vertical="center"/>
    </xf>
    <xf numFmtId="41" fontId="15" fillId="4" borderId="0" xfId="1" applyFont="1" applyFill="1" applyBorder="1" applyAlignment="1">
      <alignment horizontal="center" vertical="center"/>
    </xf>
    <xf numFmtId="41" fontId="0" fillId="0" borderId="3" xfId="1" applyFont="1" applyBorder="1" applyAlignment="1">
      <alignment horizontal="right" vertical="center"/>
    </xf>
    <xf numFmtId="41" fontId="0" fillId="0" borderId="3" xfId="0" applyNumberFormat="1" applyBorder="1">
      <alignment vertical="center"/>
    </xf>
    <xf numFmtId="41" fontId="0" fillId="0" borderId="3" xfId="1" applyFont="1" applyBorder="1">
      <alignment vertical="center"/>
    </xf>
    <xf numFmtId="0" fontId="0" fillId="0" borderId="0" xfId="0" applyBorder="1">
      <alignment vertical="center"/>
    </xf>
    <xf numFmtId="41" fontId="0" fillId="0" borderId="3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16" fillId="0" borderId="3" xfId="1" applyFont="1" applyFill="1" applyBorder="1" applyAlignment="1">
      <alignment horizontal="center" vertical="center"/>
    </xf>
    <xf numFmtId="10" fontId="16" fillId="0" borderId="3" xfId="1" applyNumberFormat="1" applyFont="1" applyFill="1" applyBorder="1" applyAlignment="1">
      <alignment horizontal="center" vertical="center"/>
    </xf>
    <xf numFmtId="41" fontId="16" fillId="0" borderId="4" xfId="1" applyFont="1" applyFill="1" applyBorder="1" applyAlignment="1">
      <alignment horizontal="center" vertical="center"/>
    </xf>
    <xf numFmtId="41" fontId="10" fillId="0" borderId="15" xfId="1" applyFont="1" applyFill="1" applyBorder="1" applyAlignment="1">
      <alignment horizontal="center" vertical="center"/>
    </xf>
    <xf numFmtId="41" fontId="16" fillId="0" borderId="0" xfId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1" fontId="1" fillId="0" borderId="3" xfId="1" applyFont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41" fontId="1" fillId="0" borderId="18" xfId="1" applyFon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15" fillId="0" borderId="3" xfId="0" applyNumberFormat="1" applyFont="1" applyBorder="1" applyAlignment="1">
      <alignment horizontal="center" vertical="center"/>
    </xf>
    <xf numFmtId="41" fontId="20" fillId="0" borderId="3" xfId="0" applyNumberFormat="1" applyFont="1" applyBorder="1">
      <alignment vertical="center"/>
    </xf>
    <xf numFmtId="41" fontId="15" fillId="0" borderId="3" xfId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21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41" fontId="15" fillId="4" borderId="8" xfId="1" applyFont="1" applyFill="1" applyBorder="1" applyAlignment="1">
      <alignment horizontal="center" vertical="center"/>
    </xf>
    <xf numFmtId="41" fontId="15" fillId="4" borderId="11" xfId="1" applyFont="1" applyFill="1" applyBorder="1" applyAlignment="1">
      <alignment horizontal="center" vertical="center"/>
    </xf>
    <xf numFmtId="41" fontId="15" fillId="4" borderId="13" xfId="1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horizontal="center" vertical="center"/>
    </xf>
    <xf numFmtId="41" fontId="15" fillId="0" borderId="11" xfId="1" applyFont="1" applyFill="1" applyBorder="1" applyAlignment="1">
      <alignment horizontal="center" vertical="center"/>
    </xf>
    <xf numFmtId="41" fontId="15" fillId="0" borderId="13" xfId="1" applyFont="1" applyFill="1" applyBorder="1" applyAlignment="1">
      <alignment horizontal="center" vertical="center"/>
    </xf>
    <xf numFmtId="41" fontId="15" fillId="0" borderId="9" xfId="1" applyFont="1" applyFill="1" applyBorder="1" applyAlignment="1">
      <alignment horizontal="center" vertical="center"/>
    </xf>
    <xf numFmtId="41" fontId="15" fillId="0" borderId="12" xfId="1" applyFont="1" applyFill="1" applyBorder="1" applyAlignment="1">
      <alignment horizontal="center" vertical="center"/>
    </xf>
    <xf numFmtId="41" fontId="15" fillId="0" borderId="14" xfId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27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6" borderId="32" xfId="0" applyFont="1" applyFill="1" applyBorder="1" applyAlignment="1">
      <alignment horizontal="center" vertical="center" wrapText="1"/>
    </xf>
    <xf numFmtId="0" fontId="33" fillId="6" borderId="33" xfId="0" applyFont="1" applyFill="1" applyBorder="1" applyAlignment="1">
      <alignment horizontal="center"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30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3" fontId="33" fillId="6" borderId="12" xfId="0" applyNumberFormat="1" applyFont="1" applyFill="1" applyBorder="1" applyAlignment="1">
      <alignment horizontal="center" vertical="center" wrapText="1"/>
    </xf>
    <xf numFmtId="3" fontId="33" fillId="6" borderId="27" xfId="0" applyNumberFormat="1" applyFont="1" applyFill="1" applyBorder="1" applyAlignment="1">
      <alignment horizontal="center" vertical="center" wrapText="1"/>
    </xf>
    <xf numFmtId="3" fontId="33" fillId="6" borderId="29" xfId="0" applyNumberFormat="1" applyFont="1" applyFill="1" applyBorder="1" applyAlignment="1">
      <alignment horizontal="center" vertical="center" wrapText="1"/>
    </xf>
    <xf numFmtId="3" fontId="33" fillId="6" borderId="3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3" fillId="6" borderId="3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3" fontId="33" fillId="6" borderId="9" xfId="0" applyNumberFormat="1" applyFont="1" applyFill="1" applyBorder="1" applyAlignment="1">
      <alignment horizontal="center" vertical="center" wrapText="1"/>
    </xf>
    <xf numFmtId="3" fontId="33" fillId="6" borderId="24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1069431</xdr:colOff>
      <xdr:row>18</xdr:row>
      <xdr:rowOff>310965</xdr:rowOff>
    </xdr:from>
    <xdr:to>
      <xdr:col>2</xdr:col>
      <xdr:colOff>11206</xdr:colOff>
      <xdr:row>19</xdr:row>
      <xdr:rowOff>324972</xdr:rowOff>
    </xdr:to>
    <xdr:sp macro="" textlink="">
      <xdr:nvSpPr>
        <xdr:cNvPr id="2" name="모서리가 둥근 직사각형 1"/>
        <xdr:cNvSpPr/>
      </xdr:nvSpPr>
      <xdr:spPr>
        <a:xfrm>
          <a:off x="1069431" y="8140515"/>
          <a:ext cx="1332550" cy="356907"/>
        </a:xfrm>
        <a:prstGeom prst="roundRect">
          <a:avLst/>
        </a:prstGeom>
        <a:noFill/>
        <a:ln w="76200" cmpd="thinThick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ko-KR" altLang="en-US"/>
        </a:p>
      </xdr:txBody>
    </xdr:sp>
    <xdr:clientData/>
  </xdr:twoCellAnchor>
  <xdr:twoCellAnchor>
    <xdr:from>
      <xdr:col>0</xdr:col>
      <xdr:colOff>0</xdr:colOff>
      <xdr:row>19</xdr:row>
      <xdr:rowOff>344583</xdr:rowOff>
    </xdr:from>
    <xdr:to>
      <xdr:col>2</xdr:col>
      <xdr:colOff>997323</xdr:colOff>
      <xdr:row>26</xdr:row>
      <xdr:rowOff>46932</xdr:rowOff>
    </xdr:to>
    <xdr:sp macro="" textlink="">
      <xdr:nvSpPr>
        <xdr:cNvPr id="3" name="TextBox 2"/>
        <xdr:cNvSpPr txBox="1"/>
      </xdr:nvSpPr>
      <xdr:spPr bwMode="auto">
        <a:xfrm>
          <a:off x="0" y="8517033"/>
          <a:ext cx="3388098" cy="1073949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lang="en-US" altLang="ko-KR" sz="1400" b="1">
              <a:solidFill>
                <a:srgbClr val="FF0000"/>
              </a:solidFill>
              <a:latin typeface="바탕" panose="02030600000101010101" pitchFamily="18" charset="-127"/>
              <a:ea typeface="바탕" panose="02030600000101010101" pitchFamily="18" charset="-127"/>
            </a:rPr>
            <a:t>★ </a:t>
          </a:r>
          <a:r>
            <a:rPr lang="ko-KR" altLang="en-US" sz="1400" b="1">
              <a:solidFill>
                <a:srgbClr val="FF0000"/>
              </a:solidFill>
            </a:rPr>
            <a:t>고용계약금액</a:t>
          </a:r>
          <a:endParaRPr lang="en-US" altLang="ko-KR" sz="1400" b="1">
            <a:solidFill>
              <a:srgbClr val="FF0000"/>
            </a:solidFill>
          </a:endParaRPr>
        </a:p>
        <a:p>
          <a:pPr>
            <a:lnSpc>
              <a:spcPts val="2100"/>
            </a:lnSpc>
          </a:pPr>
          <a:r>
            <a:rPr lang="ko-KR" altLang="en-US" sz="1400" b="1">
              <a:solidFill>
                <a:srgbClr val="FF0000"/>
              </a:solidFill>
            </a:rPr>
            <a:t>     → 계약서 월급여</a:t>
          </a:r>
          <a:r>
            <a:rPr lang="ko-KR" altLang="en-US" sz="1400" b="1" baseline="0">
              <a:solidFill>
                <a:srgbClr val="FF0000"/>
              </a:solidFill>
            </a:rPr>
            <a:t>로 작성</a:t>
          </a:r>
          <a:endParaRPr lang="en-US" altLang="ko-KR" sz="1400" b="1" baseline="0">
            <a:solidFill>
              <a:srgbClr val="FF0000"/>
            </a:solidFill>
          </a:endParaRPr>
        </a:p>
        <a:p>
          <a:pPr>
            <a:lnSpc>
              <a:spcPts val="1700"/>
            </a:lnSpc>
          </a:pPr>
          <a:r>
            <a:rPr lang="en-US" altLang="ko-KR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 2020</a:t>
          </a:r>
          <a:r>
            <a:rPr lang="ko-KR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년 최저임금</a:t>
          </a:r>
          <a:r>
            <a:rPr lang="en-US" altLang="ko-KR" sz="12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2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월 </a:t>
          </a:r>
          <a:r>
            <a:rPr lang="en-US" altLang="ko-KR" sz="12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1,795,310</a:t>
          </a:r>
          <a:r>
            <a:rPr lang="ko-KR" altLang="en-US" sz="12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원</a:t>
          </a:r>
          <a:r>
            <a:rPr lang="en-US" altLang="ko-KR" sz="12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>
            <a:lnSpc>
              <a:spcPts val="1600"/>
            </a:lnSpc>
          </a:pPr>
          <a:r>
            <a:rPr lang="en-US" altLang="ko-K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ko-KR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미만 시 계약불가</a:t>
          </a:r>
          <a:endParaRPr lang="en-US" altLang="ko-KR" sz="11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tabSelected="1" view="pageBreakPreview" zoomScale="85" zoomScaleNormal="70" zoomScaleSheetLayoutView="85" zoomScalePageLayoutView="70" workbookViewId="0">
      <selection activeCell="A3" sqref="A3:H3"/>
    </sheetView>
  </sheetViews>
  <sheetFormatPr defaultRowHeight="13.5" x14ac:dyDescent="0.15"/>
  <cols>
    <col min="1" max="1" width="12.5546875" customWidth="1"/>
    <col min="2" max="4" width="15.33203125" customWidth="1"/>
    <col min="5" max="5" width="12.77734375" customWidth="1"/>
    <col min="6" max="7" width="14.5546875" style="9" customWidth="1"/>
    <col min="8" max="8" width="17.88671875" style="9" customWidth="1"/>
    <col min="9" max="9" width="9.6640625" style="9" customWidth="1"/>
    <col min="10" max="10" width="11.33203125" customWidth="1"/>
    <col min="11" max="11" width="12.6640625" bestFit="1" customWidth="1"/>
    <col min="12" max="12" width="9.88671875" bestFit="1" customWidth="1"/>
    <col min="13" max="13" width="12.6640625" bestFit="1" customWidth="1"/>
    <col min="14" max="14" width="11.5546875" bestFit="1" customWidth="1"/>
    <col min="15" max="15" width="0" hidden="1" customWidth="1"/>
    <col min="16" max="16" width="11.5546875" bestFit="1" customWidth="1"/>
  </cols>
  <sheetData>
    <row r="2" spans="1:17" ht="39.75" customHeight="1" thickBo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"/>
    </row>
    <row r="3" spans="1:17" ht="93.75" customHeight="1" x14ac:dyDescent="0.15">
      <c r="A3" s="106" t="s">
        <v>1</v>
      </c>
      <c r="B3" s="107"/>
      <c r="C3" s="107"/>
      <c r="D3" s="107"/>
      <c r="E3" s="107"/>
      <c r="F3" s="107"/>
      <c r="G3" s="107"/>
      <c r="H3" s="107"/>
      <c r="I3" s="2"/>
    </row>
    <row r="4" spans="1:17" ht="33" customHeight="1" x14ac:dyDescent="0.15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17" ht="33" customHeight="1" x14ac:dyDescent="0.15">
      <c r="A5" s="5" t="s">
        <v>3</v>
      </c>
      <c r="B5" s="6" t="s">
        <v>4</v>
      </c>
      <c r="C5" s="7" t="s">
        <v>5</v>
      </c>
      <c r="D5" s="8"/>
      <c r="E5" s="8"/>
      <c r="F5" s="4"/>
      <c r="G5" s="4"/>
    </row>
    <row r="6" spans="1:17" ht="33" customHeight="1" x14ac:dyDescent="0.15">
      <c r="A6" s="10" t="s">
        <v>6</v>
      </c>
      <c r="B6" s="11">
        <f>VLOOKUP(A6,J8:N12,5,FALSE)</f>
        <v>2400000</v>
      </c>
      <c r="C6" s="12"/>
      <c r="D6" s="12"/>
      <c r="E6" s="12"/>
      <c r="F6" s="13"/>
      <c r="G6" s="13"/>
    </row>
    <row r="7" spans="1:17" ht="30" customHeight="1" thickBot="1" x14ac:dyDescent="0.2">
      <c r="A7" s="108" t="s">
        <v>7</v>
      </c>
      <c r="B7" s="109"/>
      <c r="C7" s="109"/>
      <c r="D7" s="109"/>
      <c r="E7" s="109"/>
      <c r="F7" s="109"/>
      <c r="G7" s="109"/>
      <c r="H7" s="110"/>
      <c r="I7" s="14"/>
      <c r="J7" t="s">
        <v>8</v>
      </c>
    </row>
    <row r="8" spans="1:17" ht="50.1" customHeight="1" x14ac:dyDescent="0.15">
      <c r="A8" s="5" t="s">
        <v>9</v>
      </c>
      <c r="B8" s="5" t="s">
        <v>10</v>
      </c>
      <c r="C8" s="15" t="s">
        <v>11</v>
      </c>
      <c r="D8" s="15" t="s">
        <v>12</v>
      </c>
      <c r="E8" s="16" t="s">
        <v>13</v>
      </c>
      <c r="F8" s="15" t="s">
        <v>14</v>
      </c>
      <c r="G8" s="17" t="s">
        <v>15</v>
      </c>
      <c r="H8" s="18" t="s">
        <v>16</v>
      </c>
      <c r="I8" s="19"/>
      <c r="J8" s="20" t="s">
        <v>17</v>
      </c>
      <c r="K8" s="20" t="s">
        <v>18</v>
      </c>
      <c r="L8" s="20" t="s">
        <v>19</v>
      </c>
      <c r="M8" s="20" t="s">
        <v>20</v>
      </c>
      <c r="N8" s="21" t="s">
        <v>21</v>
      </c>
    </row>
    <row r="9" spans="1:17" ht="27" customHeight="1" x14ac:dyDescent="0.15">
      <c r="A9" s="111"/>
      <c r="B9" s="22"/>
      <c r="C9" s="23">
        <v>12</v>
      </c>
      <c r="D9" s="24">
        <v>1</v>
      </c>
      <c r="E9" s="114" t="s">
        <v>22</v>
      </c>
      <c r="F9" s="117">
        <f>VLOOKUP(A6,J8:N12,2,FALSE)</f>
        <v>2018000</v>
      </c>
      <c r="G9" s="120">
        <f>IF($E$9="Y",VLOOKUP(A6,$J$8:$N$12,4,FALSE),IF($E$9="N","0"))</f>
        <v>170110</v>
      </c>
      <c r="H9" s="25">
        <f>(($F$9+($F$9*10.5%))+$G$9)*C9*D9</f>
        <v>28800000</v>
      </c>
      <c r="I9" s="26"/>
      <c r="J9" s="20" t="s">
        <v>23</v>
      </c>
      <c r="K9" s="27">
        <v>2018000</v>
      </c>
      <c r="L9" s="28">
        <f>K9*10.5%</f>
        <v>211890</v>
      </c>
      <c r="M9" s="29">
        <v>170110</v>
      </c>
      <c r="N9" s="29">
        <f>K9+L9+M9</f>
        <v>2400000</v>
      </c>
      <c r="O9" s="30"/>
      <c r="Q9" s="30"/>
    </row>
    <row r="10" spans="1:17" ht="27" customHeight="1" x14ac:dyDescent="0.15">
      <c r="A10" s="112"/>
      <c r="B10" s="22"/>
      <c r="C10" s="23"/>
      <c r="D10" s="24"/>
      <c r="E10" s="115"/>
      <c r="F10" s="118"/>
      <c r="G10" s="121"/>
      <c r="H10" s="25">
        <f>(($F$9+($F$9*10.5%))+$G$9)*C10*D10</f>
        <v>0</v>
      </c>
      <c r="I10" s="26"/>
      <c r="J10" s="20" t="s">
        <v>24</v>
      </c>
      <c r="K10" s="27">
        <v>2524000</v>
      </c>
      <c r="L10" s="28">
        <f>K10*10.5%</f>
        <v>265020</v>
      </c>
      <c r="M10" s="29">
        <v>210980.00000000003</v>
      </c>
      <c r="N10" s="31">
        <v>3000000</v>
      </c>
      <c r="O10" s="32" t="s">
        <v>25</v>
      </c>
      <c r="Q10" s="30"/>
    </row>
    <row r="11" spans="1:17" ht="27" customHeight="1" x14ac:dyDescent="0.15">
      <c r="A11" s="113"/>
      <c r="B11" s="22"/>
      <c r="C11" s="23"/>
      <c r="D11" s="24"/>
      <c r="E11" s="116"/>
      <c r="F11" s="119"/>
      <c r="G11" s="122"/>
      <c r="H11" s="25">
        <f>(($F$9+($F$9*10.5%))+$G$9)*C11*D11</f>
        <v>0</v>
      </c>
      <c r="I11" s="26"/>
      <c r="J11" s="20" t="s">
        <v>26</v>
      </c>
      <c r="K11" s="27">
        <v>4038000</v>
      </c>
      <c r="L11" s="28">
        <f>K11*10.5%</f>
        <v>423990</v>
      </c>
      <c r="M11" s="29">
        <v>338010</v>
      </c>
      <c r="N11" s="29">
        <v>4800000</v>
      </c>
      <c r="O11" s="32" t="s">
        <v>27</v>
      </c>
    </row>
    <row r="12" spans="1:17" ht="27" customHeight="1" thickBot="1" x14ac:dyDescent="0.2">
      <c r="A12" s="20" t="s">
        <v>28</v>
      </c>
      <c r="B12" s="20"/>
      <c r="C12" s="33">
        <f>C9</f>
        <v>12</v>
      </c>
      <c r="D12" s="34">
        <f>SUM(D9:D11)</f>
        <v>1</v>
      </c>
      <c r="E12" s="33"/>
      <c r="F12" s="33"/>
      <c r="G12" s="35"/>
      <c r="H12" s="36">
        <f>SUM(H9:H11)</f>
        <v>28800000</v>
      </c>
      <c r="I12" s="37"/>
      <c r="J12" s="20" t="s">
        <v>29</v>
      </c>
      <c r="K12" s="27">
        <v>5048000</v>
      </c>
      <c r="L12" s="28">
        <f>K12*10.5%</f>
        <v>530040</v>
      </c>
      <c r="M12" s="29">
        <v>421960.00000000006</v>
      </c>
      <c r="N12" s="29">
        <v>6000000</v>
      </c>
      <c r="O12" s="30"/>
      <c r="P12" s="38"/>
    </row>
    <row r="13" spans="1:17" ht="19.5" customHeight="1" x14ac:dyDescent="0.15">
      <c r="A13" s="92"/>
      <c r="B13" s="92"/>
      <c r="C13" s="92"/>
      <c r="D13" s="92"/>
      <c r="E13" s="92"/>
      <c r="F13" s="93"/>
      <c r="G13" s="93"/>
      <c r="H13" s="94"/>
      <c r="I13" s="39"/>
      <c r="O13" s="30"/>
      <c r="P13" s="38"/>
    </row>
    <row r="14" spans="1:17" ht="30" customHeight="1" x14ac:dyDescent="0.15">
      <c r="A14" s="40" t="s">
        <v>30</v>
      </c>
      <c r="B14" s="41"/>
      <c r="C14" s="41"/>
      <c r="D14" s="41"/>
      <c r="E14" s="41"/>
      <c r="F14" s="41"/>
      <c r="G14" s="41"/>
      <c r="H14" s="42" t="str">
        <f>IF(H12=G20,"계약가능","계약불가,재계산!!")</f>
        <v>계약가능</v>
      </c>
      <c r="I14" s="43"/>
      <c r="J14" s="95" t="s">
        <v>23</v>
      </c>
      <c r="K14" s="96" t="s">
        <v>31</v>
      </c>
      <c r="L14" s="96"/>
      <c r="M14" s="96"/>
      <c r="N14" s="96"/>
      <c r="O14" s="30"/>
    </row>
    <row r="15" spans="1:17" ht="30" customHeight="1" x14ac:dyDescent="0.15">
      <c r="A15" s="5" t="s">
        <v>32</v>
      </c>
      <c r="B15" s="97" t="s">
        <v>33</v>
      </c>
      <c r="C15" s="98"/>
      <c r="D15" s="98"/>
      <c r="E15" s="99"/>
      <c r="F15" s="100" t="s">
        <v>34</v>
      </c>
      <c r="G15" s="100" t="s">
        <v>35</v>
      </c>
      <c r="I15" s="44"/>
      <c r="J15" s="95"/>
      <c r="K15" s="96"/>
      <c r="L15" s="96"/>
      <c r="M15" s="96"/>
      <c r="N15" s="96"/>
      <c r="O15" s="30"/>
    </row>
    <row r="16" spans="1:17" ht="50.1" customHeight="1" x14ac:dyDescent="0.15">
      <c r="A16" s="5" t="s">
        <v>36</v>
      </c>
      <c r="B16" s="16" t="s">
        <v>37</v>
      </c>
      <c r="C16" s="15" t="s">
        <v>38</v>
      </c>
      <c r="D16" s="45" t="s">
        <v>39</v>
      </c>
      <c r="E16" s="46" t="s">
        <v>40</v>
      </c>
      <c r="F16" s="101"/>
      <c r="G16" s="101"/>
      <c r="J16" s="21" t="s">
        <v>41</v>
      </c>
      <c r="K16" s="102" t="s">
        <v>42</v>
      </c>
      <c r="L16" s="103"/>
      <c r="M16" s="103"/>
      <c r="N16" s="104"/>
    </row>
    <row r="17" spans="1:14" ht="27" customHeight="1" x14ac:dyDescent="0.15">
      <c r="A17" s="20"/>
      <c r="B17" s="47">
        <f>$F$9*D9</f>
        <v>2018000</v>
      </c>
      <c r="C17" s="47">
        <f>B17*10.5%</f>
        <v>211890</v>
      </c>
      <c r="D17" s="48">
        <f>$G$9*D9</f>
        <v>170110</v>
      </c>
      <c r="E17" s="49">
        <f>SUM(B17:D17)</f>
        <v>2400000</v>
      </c>
      <c r="F17" s="50">
        <f>C9</f>
        <v>12</v>
      </c>
      <c r="G17" s="51">
        <f>E17*F17</f>
        <v>28800000</v>
      </c>
      <c r="J17" s="85" t="s">
        <v>43</v>
      </c>
      <c r="K17" s="87" t="s">
        <v>44</v>
      </c>
      <c r="L17" s="88"/>
      <c r="M17" s="88"/>
      <c r="N17" s="88"/>
    </row>
    <row r="18" spans="1:14" ht="27" customHeight="1" x14ac:dyDescent="0.15">
      <c r="A18" s="20"/>
      <c r="B18" s="47">
        <f>$F$9*D10</f>
        <v>0</v>
      </c>
      <c r="C18" s="47">
        <f>B18*10.5%</f>
        <v>0</v>
      </c>
      <c r="D18" s="48">
        <f>$G$9*D10</f>
        <v>0</v>
      </c>
      <c r="E18" s="49">
        <f>SUM(B18:D18)</f>
        <v>0</v>
      </c>
      <c r="F18" s="50">
        <f>C10</f>
        <v>0</v>
      </c>
      <c r="G18" s="51">
        <f>E18*F18</f>
        <v>0</v>
      </c>
      <c r="J18" s="86"/>
      <c r="K18" s="88"/>
      <c r="L18" s="88"/>
      <c r="M18" s="88"/>
      <c r="N18" s="88"/>
    </row>
    <row r="19" spans="1:14" ht="27" customHeight="1" x14ac:dyDescent="0.15">
      <c r="A19" s="20"/>
      <c r="B19" s="47"/>
      <c r="C19" s="47">
        <f>B19*10.5%</f>
        <v>0</v>
      </c>
      <c r="D19" s="48">
        <f>G9*D11</f>
        <v>0</v>
      </c>
      <c r="E19" s="49">
        <f>SUM(B19:D19)</f>
        <v>0</v>
      </c>
      <c r="F19" s="50">
        <f>C11</f>
        <v>0</v>
      </c>
      <c r="G19" s="51">
        <f>E19*F19</f>
        <v>0</v>
      </c>
      <c r="J19" s="85" t="s">
        <v>29</v>
      </c>
      <c r="K19" s="87" t="s">
        <v>45</v>
      </c>
      <c r="L19" s="87"/>
      <c r="M19" s="87"/>
      <c r="N19" s="87"/>
    </row>
    <row r="20" spans="1:14" ht="27" customHeight="1" x14ac:dyDescent="0.15">
      <c r="A20" s="20" t="s">
        <v>21</v>
      </c>
      <c r="B20" s="52">
        <f>SUM(B17:B19)</f>
        <v>2018000</v>
      </c>
      <c r="C20" s="28">
        <f>SUM(C17:C19)</f>
        <v>211890</v>
      </c>
      <c r="D20" s="28">
        <f>SUM(D17:D19)</f>
        <v>170110</v>
      </c>
      <c r="E20" s="49">
        <f>SUM(E17:E19)</f>
        <v>2400000</v>
      </c>
      <c r="F20" s="20"/>
      <c r="G20" s="53">
        <f>SUM(G17:G19)</f>
        <v>28800000</v>
      </c>
      <c r="J20" s="89"/>
      <c r="K20" s="87"/>
      <c r="L20" s="87"/>
      <c r="M20" s="87"/>
      <c r="N20" s="87"/>
    </row>
    <row r="21" spans="1:14" x14ac:dyDescent="0.15">
      <c r="J21" s="86"/>
      <c r="K21" s="87"/>
      <c r="L21" s="87"/>
      <c r="M21" s="87"/>
      <c r="N21" s="87"/>
    </row>
    <row r="22" spans="1:14" x14ac:dyDescent="0.15">
      <c r="H22" s="54"/>
      <c r="I22" s="54"/>
    </row>
    <row r="28" spans="1:14" ht="14.25" thickBot="1" x14ac:dyDescent="0.2"/>
    <row r="29" spans="1:14" ht="19.5" customHeight="1" thickTop="1" x14ac:dyDescent="0.15">
      <c r="B29" s="55"/>
      <c r="C29" s="56"/>
      <c r="D29" s="56"/>
      <c r="E29" s="56"/>
      <c r="F29" s="57"/>
      <c r="G29" s="57"/>
      <c r="H29" s="58"/>
      <c r="I29" s="32"/>
    </row>
    <row r="30" spans="1:14" ht="19.5" customHeight="1" thickBot="1" x14ac:dyDescent="0.2">
      <c r="B30" s="59" t="s">
        <v>46</v>
      </c>
      <c r="C30" s="60"/>
      <c r="D30" s="61">
        <f>B20</f>
        <v>2018000</v>
      </c>
      <c r="E30" s="62" t="s">
        <v>47</v>
      </c>
      <c r="G30" s="63"/>
      <c r="H30" s="58"/>
      <c r="I30" s="62"/>
    </row>
    <row r="31" spans="1:14" ht="20.100000000000001" customHeight="1" x14ac:dyDescent="0.15">
      <c r="B31" s="64" t="s">
        <v>48</v>
      </c>
      <c r="C31" s="65"/>
      <c r="D31" s="65"/>
      <c r="E31" s="65"/>
      <c r="F31" s="60"/>
      <c r="G31" s="60"/>
      <c r="H31" s="66"/>
      <c r="I31" s="60"/>
    </row>
    <row r="32" spans="1:14" ht="34.5" customHeight="1" x14ac:dyDescent="0.15">
      <c r="B32" s="90" t="s">
        <v>49</v>
      </c>
      <c r="C32" s="91"/>
      <c r="D32" s="91"/>
      <c r="E32" s="91"/>
      <c r="F32" s="91"/>
      <c r="G32" s="91"/>
      <c r="H32" s="66"/>
      <c r="I32" s="60"/>
    </row>
    <row r="33" spans="1:9" ht="38.25" customHeight="1" x14ac:dyDescent="0.15">
      <c r="B33" s="64"/>
      <c r="D33" s="60"/>
      <c r="E33" s="67" t="s">
        <v>50</v>
      </c>
      <c r="F33" s="60">
        <f>A9</f>
        <v>0</v>
      </c>
      <c r="G33" s="13" t="s">
        <v>51</v>
      </c>
      <c r="H33" s="58"/>
    </row>
    <row r="34" spans="1:9" ht="30" customHeight="1" thickBot="1" x14ac:dyDescent="0.2">
      <c r="B34" s="68"/>
      <c r="C34" s="69"/>
      <c r="D34" s="69"/>
      <c r="E34" s="70" t="s">
        <v>52</v>
      </c>
      <c r="F34" s="69"/>
      <c r="G34" s="71" t="s">
        <v>53</v>
      </c>
      <c r="H34" s="58"/>
    </row>
    <row r="35" spans="1:9" ht="17.25" thickTop="1" x14ac:dyDescent="0.15">
      <c r="B35" s="72"/>
      <c r="C35" s="72"/>
      <c r="D35" s="72"/>
      <c r="E35" s="72"/>
      <c r="F35" s="73"/>
      <c r="G35" s="73"/>
      <c r="H35" s="73"/>
      <c r="I35" s="73"/>
    </row>
    <row r="36" spans="1:9" ht="37.5" customHeight="1" x14ac:dyDescent="0.15">
      <c r="A36" s="74" t="s">
        <v>54</v>
      </c>
      <c r="B36" s="74"/>
      <c r="C36" s="74"/>
      <c r="D36" s="74"/>
      <c r="E36" s="74"/>
      <c r="F36" s="75"/>
      <c r="G36" s="75"/>
    </row>
  </sheetData>
  <mergeCells count="19">
    <mergeCell ref="A2:H2"/>
    <mergeCell ref="A3:H3"/>
    <mergeCell ref="A7:H7"/>
    <mergeCell ref="A9:A11"/>
    <mergeCell ref="E9:E11"/>
    <mergeCell ref="F9:F11"/>
    <mergeCell ref="G9:G11"/>
    <mergeCell ref="A13:H13"/>
    <mergeCell ref="J14:J15"/>
    <mergeCell ref="K14:N15"/>
    <mergeCell ref="B15:E15"/>
    <mergeCell ref="F15:F16"/>
    <mergeCell ref="G15:G16"/>
    <mergeCell ref="K16:N16"/>
    <mergeCell ref="J17:J18"/>
    <mergeCell ref="K17:N18"/>
    <mergeCell ref="J19:J21"/>
    <mergeCell ref="K19:N21"/>
    <mergeCell ref="B32:G32"/>
  </mergeCells>
  <phoneticPr fontId="3" type="noConversion"/>
  <dataValidations count="2">
    <dataValidation type="list" allowBlank="1" showInputMessage="1" showErrorMessage="1" sqref="A6">
      <formula1>$J$9:$J$12</formula1>
    </dataValidation>
    <dataValidation type="list" allowBlank="1" showInputMessage="1" showErrorMessage="1" sqref="E9:E11">
      <formula1>$O$10:$O$11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8" workbookViewId="0">
      <selection activeCell="G19" sqref="G19"/>
    </sheetView>
  </sheetViews>
  <sheetFormatPr defaultRowHeight="13.5" x14ac:dyDescent="0.15"/>
  <cols>
    <col min="1" max="1" width="8.88671875" style="13" customWidth="1"/>
    <col min="2" max="7" width="8.88671875" style="13"/>
    <col min="8" max="8" width="8.88671875" style="13" customWidth="1"/>
    <col min="9" max="9" width="8.88671875" style="13"/>
  </cols>
  <sheetData>
    <row r="1" spans="1:9" ht="20.25" x14ac:dyDescent="0.15">
      <c r="A1" s="76" t="s">
        <v>55</v>
      </c>
    </row>
    <row r="2" spans="1:9" x14ac:dyDescent="0.15">
      <c r="A2" s="77" t="s">
        <v>56</v>
      </c>
    </row>
    <row r="3" spans="1:9" x14ac:dyDescent="0.15">
      <c r="A3" s="142" t="s">
        <v>57</v>
      </c>
      <c r="B3" s="142"/>
      <c r="C3" s="142"/>
      <c r="D3" s="142"/>
      <c r="E3" s="142"/>
      <c r="F3" s="142"/>
      <c r="G3" s="142"/>
      <c r="H3" s="142"/>
      <c r="I3" s="142"/>
    </row>
    <row r="4" spans="1:9" x14ac:dyDescent="0.15">
      <c r="A4" s="77"/>
      <c r="B4" s="77"/>
      <c r="C4" s="77"/>
      <c r="D4" s="77"/>
      <c r="E4" s="77"/>
      <c r="F4" s="77"/>
      <c r="G4" s="77"/>
      <c r="H4" s="77"/>
      <c r="I4" s="77"/>
    </row>
    <row r="5" spans="1:9" x14ac:dyDescent="0.15">
      <c r="A5" s="77" t="s">
        <v>56</v>
      </c>
    </row>
    <row r="6" spans="1:9" ht="20.100000000000001" customHeight="1" x14ac:dyDescent="0.15">
      <c r="A6" s="78" t="s">
        <v>58</v>
      </c>
    </row>
    <row r="7" spans="1:9" ht="20.100000000000001" customHeight="1" x14ac:dyDescent="0.15">
      <c r="A7" s="78" t="s">
        <v>59</v>
      </c>
    </row>
    <row r="8" spans="1:9" ht="20.100000000000001" customHeight="1" x14ac:dyDescent="0.15">
      <c r="A8" s="77" t="s">
        <v>60</v>
      </c>
    </row>
    <row r="9" spans="1:9" ht="20.100000000000001" customHeight="1" x14ac:dyDescent="0.15">
      <c r="A9" s="77" t="s">
        <v>61</v>
      </c>
    </row>
    <row r="10" spans="1:9" ht="20.100000000000001" customHeight="1" x14ac:dyDescent="0.15">
      <c r="A10" s="77" t="s">
        <v>62</v>
      </c>
    </row>
    <row r="11" spans="1:9" ht="20.100000000000001" customHeight="1" x14ac:dyDescent="0.15">
      <c r="A11" s="77" t="s">
        <v>63</v>
      </c>
    </row>
    <row r="12" spans="1:9" ht="20.100000000000001" customHeight="1" x14ac:dyDescent="0.15">
      <c r="A12" s="78" t="s">
        <v>64</v>
      </c>
    </row>
    <row r="13" spans="1:9" ht="20.100000000000001" customHeight="1" x14ac:dyDescent="0.15">
      <c r="A13" s="77" t="s">
        <v>65</v>
      </c>
    </row>
    <row r="14" spans="1:9" ht="20.100000000000001" customHeight="1" x14ac:dyDescent="0.15">
      <c r="A14" s="78" t="s">
        <v>66</v>
      </c>
    </row>
    <row r="15" spans="1:9" ht="20.100000000000001" customHeight="1" x14ac:dyDescent="0.15">
      <c r="A15" s="78" t="s">
        <v>67</v>
      </c>
    </row>
    <row r="16" spans="1:9" ht="20.100000000000001" customHeight="1" x14ac:dyDescent="0.15">
      <c r="A16" s="77" t="s">
        <v>68</v>
      </c>
    </row>
    <row r="17" spans="1:1" ht="20.100000000000001" customHeight="1" x14ac:dyDescent="0.15">
      <c r="A17" s="78" t="s">
        <v>69</v>
      </c>
    </row>
    <row r="18" spans="1:1" ht="20.100000000000001" customHeight="1" x14ac:dyDescent="0.15">
      <c r="A18" s="77" t="s">
        <v>70</v>
      </c>
    </row>
    <row r="19" spans="1:1" ht="20.100000000000001" customHeight="1" x14ac:dyDescent="0.15">
      <c r="A19" s="77" t="s">
        <v>71</v>
      </c>
    </row>
    <row r="20" spans="1:1" ht="20.100000000000001" customHeight="1" x14ac:dyDescent="0.15">
      <c r="A20" s="77" t="s">
        <v>72</v>
      </c>
    </row>
    <row r="21" spans="1:1" ht="20.100000000000001" customHeight="1" x14ac:dyDescent="0.15">
      <c r="A21" s="78" t="s">
        <v>73</v>
      </c>
    </row>
    <row r="22" spans="1:1" ht="20.100000000000001" customHeight="1" x14ac:dyDescent="0.15">
      <c r="A22" s="78" t="s">
        <v>74</v>
      </c>
    </row>
    <row r="23" spans="1:1" ht="20.100000000000001" customHeight="1" x14ac:dyDescent="0.15">
      <c r="A23" s="78" t="s">
        <v>75</v>
      </c>
    </row>
    <row r="24" spans="1:1" ht="20.100000000000001" customHeight="1" x14ac:dyDescent="0.15">
      <c r="A24" s="77" t="s">
        <v>76</v>
      </c>
    </row>
    <row r="25" spans="1:1" ht="20.100000000000001" customHeight="1" x14ac:dyDescent="0.15">
      <c r="A25" s="78" t="s">
        <v>77</v>
      </c>
    </row>
    <row r="26" spans="1:1" ht="20.100000000000001" customHeight="1" x14ac:dyDescent="0.15">
      <c r="A26" s="77" t="s">
        <v>78</v>
      </c>
    </row>
    <row r="27" spans="1:1" ht="20.100000000000001" customHeight="1" x14ac:dyDescent="0.15">
      <c r="A27" s="77" t="s">
        <v>79</v>
      </c>
    </row>
    <row r="28" spans="1:1" ht="20.100000000000001" customHeight="1" x14ac:dyDescent="0.15">
      <c r="A28" s="77" t="s">
        <v>80</v>
      </c>
    </row>
    <row r="29" spans="1:1" ht="20.100000000000001" customHeight="1" x14ac:dyDescent="0.15">
      <c r="A29" s="77" t="s">
        <v>81</v>
      </c>
    </row>
    <row r="30" spans="1:1" ht="20.100000000000001" customHeight="1" x14ac:dyDescent="0.15">
      <c r="A30" s="77" t="s">
        <v>82</v>
      </c>
    </row>
    <row r="31" spans="1:1" ht="20.100000000000001" customHeight="1" x14ac:dyDescent="0.15">
      <c r="A31" s="78" t="s">
        <v>83</v>
      </c>
    </row>
    <row r="32" spans="1:1" ht="20.100000000000001" customHeight="1" x14ac:dyDescent="0.15">
      <c r="A32" s="77" t="s">
        <v>84</v>
      </c>
    </row>
    <row r="33" spans="1:2" ht="20.100000000000001" customHeight="1" x14ac:dyDescent="0.15">
      <c r="A33" s="77" t="s">
        <v>85</v>
      </c>
    </row>
    <row r="34" spans="1:2" ht="20.100000000000001" customHeight="1" x14ac:dyDescent="0.15">
      <c r="A34" s="77" t="s">
        <v>82</v>
      </c>
    </row>
    <row r="35" spans="1:2" ht="20.100000000000001" customHeight="1" x14ac:dyDescent="0.15">
      <c r="A35" s="78" t="s">
        <v>86</v>
      </c>
    </row>
    <row r="36" spans="1:2" ht="20.100000000000001" customHeight="1" x14ac:dyDescent="0.15">
      <c r="A36" s="77" t="s">
        <v>87</v>
      </c>
    </row>
    <row r="37" spans="1:2" ht="20.100000000000001" customHeight="1" x14ac:dyDescent="0.15">
      <c r="A37" s="77" t="s">
        <v>82</v>
      </c>
    </row>
    <row r="38" spans="1:2" ht="20.100000000000001" customHeight="1" x14ac:dyDescent="0.15">
      <c r="A38" s="78" t="s">
        <v>88</v>
      </c>
    </row>
    <row r="39" spans="1:2" ht="20.100000000000001" customHeight="1" x14ac:dyDescent="0.15">
      <c r="A39" s="77" t="s">
        <v>89</v>
      </c>
    </row>
    <row r="40" spans="1:2" ht="20.100000000000001" customHeight="1" x14ac:dyDescent="0.15">
      <c r="A40" s="77" t="s">
        <v>90</v>
      </c>
    </row>
    <row r="41" spans="1:2" ht="20.100000000000001" customHeight="1" x14ac:dyDescent="0.15">
      <c r="A41" s="78" t="s">
        <v>56</v>
      </c>
    </row>
    <row r="42" spans="1:2" ht="20.100000000000001" customHeight="1" x14ac:dyDescent="0.15">
      <c r="A42" s="79" t="s">
        <v>91</v>
      </c>
      <c r="B42" s="79" t="s">
        <v>92</v>
      </c>
    </row>
    <row r="43" spans="1:2" ht="20.100000000000001" customHeight="1" x14ac:dyDescent="0.15">
      <c r="A43" s="77" t="s">
        <v>93</v>
      </c>
    </row>
    <row r="44" spans="1:2" ht="20.100000000000001" customHeight="1" x14ac:dyDescent="0.15">
      <c r="A44" s="77" t="s">
        <v>94</v>
      </c>
    </row>
    <row r="45" spans="1:2" ht="20.100000000000001" customHeight="1" x14ac:dyDescent="0.15">
      <c r="A45" s="77" t="s">
        <v>56</v>
      </c>
    </row>
    <row r="46" spans="1:2" ht="20.100000000000001" customHeight="1" x14ac:dyDescent="0.15">
      <c r="A46" s="79" t="s">
        <v>91</v>
      </c>
      <c r="B46" s="79" t="s">
        <v>92</v>
      </c>
    </row>
    <row r="47" spans="1:2" ht="20.100000000000001" customHeight="1" x14ac:dyDescent="0.15">
      <c r="A47" s="77" t="s">
        <v>95</v>
      </c>
    </row>
    <row r="48" spans="1:2" ht="20.100000000000001" customHeight="1" x14ac:dyDescent="0.15">
      <c r="A48" s="77" t="s">
        <v>94</v>
      </c>
    </row>
    <row r="49" spans="1:6" ht="20.100000000000001" customHeight="1" x14ac:dyDescent="0.15">
      <c r="A49" s="77" t="s">
        <v>56</v>
      </c>
    </row>
    <row r="50" spans="1:6" ht="20.100000000000001" customHeight="1" x14ac:dyDescent="0.15">
      <c r="A50" s="77" t="s">
        <v>56</v>
      </c>
    </row>
    <row r="51" spans="1:6" ht="20.100000000000001" customHeight="1" x14ac:dyDescent="0.15">
      <c r="A51" s="77" t="s">
        <v>96</v>
      </c>
    </row>
    <row r="52" spans="1:6" ht="20.100000000000001" customHeight="1" x14ac:dyDescent="0.15">
      <c r="A52" s="77" t="s">
        <v>56</v>
      </c>
    </row>
    <row r="53" spans="1:6" ht="20.100000000000001" customHeight="1" x14ac:dyDescent="0.15">
      <c r="A53" s="80" t="s">
        <v>97</v>
      </c>
    </row>
    <row r="54" spans="1:6" ht="20.100000000000001" customHeight="1" x14ac:dyDescent="0.15">
      <c r="A54" s="81" t="s">
        <v>98</v>
      </c>
      <c r="B54" s="124" t="s">
        <v>99</v>
      </c>
      <c r="C54" s="124"/>
      <c r="D54" s="124"/>
      <c r="E54" s="143" t="s">
        <v>100</v>
      </c>
      <c r="F54" s="143"/>
    </row>
    <row r="55" spans="1:6" ht="20.100000000000001" customHeight="1" x14ac:dyDescent="0.15">
      <c r="A55" s="124" t="s">
        <v>101</v>
      </c>
      <c r="B55" s="144" t="s">
        <v>102</v>
      </c>
      <c r="C55" s="145"/>
      <c r="D55" s="146"/>
      <c r="E55" s="150" t="s">
        <v>103</v>
      </c>
      <c r="F55" s="151"/>
    </row>
    <row r="56" spans="1:6" ht="20.100000000000001" customHeight="1" x14ac:dyDescent="0.15">
      <c r="A56" s="124"/>
      <c r="B56" s="147"/>
      <c r="C56" s="148"/>
      <c r="D56" s="149"/>
      <c r="E56" s="138"/>
      <c r="F56" s="139"/>
    </row>
    <row r="57" spans="1:6" ht="23.25" customHeight="1" x14ac:dyDescent="0.15">
      <c r="A57" s="124"/>
      <c r="B57" s="124" t="s">
        <v>104</v>
      </c>
      <c r="C57" s="124"/>
      <c r="D57" s="124"/>
      <c r="E57" s="138"/>
      <c r="F57" s="139"/>
    </row>
    <row r="58" spans="1:6" ht="21.75" customHeight="1" x14ac:dyDescent="0.15">
      <c r="A58" s="124"/>
      <c r="B58" s="124" t="s">
        <v>105</v>
      </c>
      <c r="C58" s="124"/>
      <c r="D58" s="124"/>
      <c r="E58" s="138"/>
      <c r="F58" s="139"/>
    </row>
    <row r="59" spans="1:6" ht="20.100000000000001" customHeight="1" thickBot="1" x14ac:dyDescent="0.2">
      <c r="A59" s="130"/>
      <c r="B59" s="130" t="s">
        <v>106</v>
      </c>
      <c r="C59" s="130"/>
      <c r="D59" s="130"/>
      <c r="E59" s="140"/>
      <c r="F59" s="141"/>
    </row>
    <row r="60" spans="1:6" ht="20.100000000000001" customHeight="1" x14ac:dyDescent="0.15">
      <c r="A60" s="123" t="s">
        <v>107</v>
      </c>
      <c r="B60" s="123" t="s">
        <v>108</v>
      </c>
      <c r="C60" s="123"/>
      <c r="D60" s="123"/>
      <c r="E60" s="138" t="s">
        <v>109</v>
      </c>
      <c r="F60" s="139"/>
    </row>
    <row r="61" spans="1:6" ht="28.5" customHeight="1" x14ac:dyDescent="0.15">
      <c r="A61" s="124"/>
      <c r="B61" s="124" t="s">
        <v>110</v>
      </c>
      <c r="C61" s="124"/>
      <c r="D61" s="124"/>
      <c r="E61" s="138"/>
      <c r="F61" s="139"/>
    </row>
    <row r="62" spans="1:6" ht="27.75" customHeight="1" x14ac:dyDescent="0.15">
      <c r="A62" s="124"/>
      <c r="B62" s="124" t="s">
        <v>111</v>
      </c>
      <c r="C62" s="124"/>
      <c r="D62" s="124"/>
      <c r="E62" s="138"/>
      <c r="F62" s="139"/>
    </row>
    <row r="63" spans="1:6" ht="20.100000000000001" customHeight="1" thickBot="1" x14ac:dyDescent="0.2">
      <c r="A63" s="130"/>
      <c r="B63" s="130" t="s">
        <v>112</v>
      </c>
      <c r="C63" s="130"/>
      <c r="D63" s="130"/>
      <c r="E63" s="140"/>
      <c r="F63" s="141"/>
    </row>
    <row r="64" spans="1:6" ht="19.5" customHeight="1" x14ac:dyDescent="0.15">
      <c r="A64" s="129" t="s">
        <v>113</v>
      </c>
      <c r="B64" s="129" t="s">
        <v>114</v>
      </c>
      <c r="C64" s="129"/>
      <c r="D64" s="129"/>
      <c r="E64" s="131" t="s">
        <v>115</v>
      </c>
      <c r="F64" s="132"/>
    </row>
    <row r="65" spans="1:8" ht="31.5" customHeight="1" x14ac:dyDescent="0.15">
      <c r="A65" s="124"/>
      <c r="B65" s="124" t="s">
        <v>116</v>
      </c>
      <c r="C65" s="124"/>
      <c r="D65" s="124"/>
      <c r="E65" s="125"/>
      <c r="F65" s="126"/>
    </row>
    <row r="66" spans="1:8" ht="20.100000000000001" customHeight="1" thickBot="1" x14ac:dyDescent="0.2">
      <c r="A66" s="130"/>
      <c r="B66" s="130" t="s">
        <v>112</v>
      </c>
      <c r="C66" s="130"/>
      <c r="D66" s="130"/>
      <c r="E66" s="133"/>
      <c r="F66" s="134"/>
    </row>
    <row r="67" spans="1:8" ht="26.25" customHeight="1" x14ac:dyDescent="0.15">
      <c r="A67" s="135" t="s">
        <v>117</v>
      </c>
      <c r="B67" s="129" t="s">
        <v>118</v>
      </c>
      <c r="C67" s="129"/>
      <c r="D67" s="129"/>
      <c r="E67" s="131" t="s">
        <v>119</v>
      </c>
      <c r="F67" s="132"/>
    </row>
    <row r="68" spans="1:8" ht="31.5" customHeight="1" x14ac:dyDescent="0.15">
      <c r="A68" s="136"/>
      <c r="B68" s="124" t="s">
        <v>120</v>
      </c>
      <c r="C68" s="124"/>
      <c r="D68" s="124"/>
      <c r="E68" s="125"/>
      <c r="F68" s="126"/>
    </row>
    <row r="69" spans="1:8" ht="20.100000000000001" customHeight="1" thickBot="1" x14ac:dyDescent="0.2">
      <c r="A69" s="137"/>
      <c r="B69" s="130" t="s">
        <v>121</v>
      </c>
      <c r="C69" s="130"/>
      <c r="D69" s="130"/>
      <c r="E69" s="133"/>
      <c r="F69" s="134"/>
    </row>
    <row r="70" spans="1:8" ht="20.100000000000001" customHeight="1" x14ac:dyDescent="0.15">
      <c r="A70" s="123" t="s">
        <v>122</v>
      </c>
      <c r="B70" s="123" t="s">
        <v>123</v>
      </c>
      <c r="C70" s="123"/>
      <c r="D70" s="123"/>
      <c r="E70" s="125" t="s">
        <v>124</v>
      </c>
      <c r="F70" s="126"/>
    </row>
    <row r="71" spans="1:8" ht="20.100000000000001" customHeight="1" x14ac:dyDescent="0.15">
      <c r="A71" s="124"/>
      <c r="B71" s="124"/>
      <c r="C71" s="124"/>
      <c r="D71" s="124"/>
      <c r="E71" s="127"/>
      <c r="F71" s="128"/>
    </row>
    <row r="72" spans="1:8" ht="20.100000000000001" customHeight="1" x14ac:dyDescent="0.15">
      <c r="A72" s="82" t="s">
        <v>56</v>
      </c>
    </row>
    <row r="73" spans="1:8" ht="20.100000000000001" customHeight="1" x14ac:dyDescent="0.15">
      <c r="A73" s="83" t="s">
        <v>125</v>
      </c>
      <c r="B73" s="84"/>
      <c r="C73" s="84"/>
      <c r="D73" s="84"/>
      <c r="E73" s="84"/>
      <c r="F73" s="84"/>
      <c r="G73" s="84"/>
      <c r="H73" s="84"/>
    </row>
    <row r="74" spans="1:8" ht="20.100000000000001" customHeight="1" x14ac:dyDescent="0.15">
      <c r="A74" s="83" t="s">
        <v>126</v>
      </c>
      <c r="B74" s="84"/>
      <c r="C74" s="84"/>
      <c r="D74" s="84"/>
      <c r="E74" s="84"/>
      <c r="F74" s="84"/>
      <c r="G74" s="84"/>
      <c r="H74" s="84"/>
    </row>
    <row r="75" spans="1:8" ht="20.100000000000001" customHeight="1" x14ac:dyDescent="0.15">
      <c r="A75" s="83" t="s">
        <v>127</v>
      </c>
      <c r="B75" s="84"/>
      <c r="C75" s="84"/>
      <c r="D75" s="84"/>
      <c r="E75" s="84"/>
      <c r="F75" s="84"/>
      <c r="G75" s="84"/>
      <c r="H75" s="84"/>
    </row>
    <row r="76" spans="1:8" ht="20.100000000000001" customHeight="1" x14ac:dyDescent="0.15">
      <c r="A76" s="83" t="s">
        <v>128</v>
      </c>
      <c r="B76" s="84"/>
      <c r="C76" s="84"/>
      <c r="D76" s="84"/>
      <c r="E76" s="84"/>
      <c r="F76" s="84"/>
      <c r="G76" s="84"/>
      <c r="H76" s="84"/>
    </row>
    <row r="77" spans="1:8" ht="20.100000000000001" customHeight="1" x14ac:dyDescent="0.15">
      <c r="A77" s="83" t="s">
        <v>129</v>
      </c>
      <c r="B77" s="84"/>
      <c r="C77" s="84"/>
      <c r="D77" s="84"/>
      <c r="E77" s="84"/>
      <c r="F77" s="84"/>
      <c r="G77" s="84"/>
      <c r="H77" s="84"/>
    </row>
    <row r="78" spans="1:8" ht="20.100000000000001" customHeight="1" x14ac:dyDescent="0.15">
      <c r="A78" s="83" t="s">
        <v>130</v>
      </c>
      <c r="B78" s="84"/>
      <c r="C78" s="84"/>
      <c r="D78" s="84"/>
      <c r="E78" s="84"/>
      <c r="F78" s="84"/>
      <c r="G78" s="84"/>
      <c r="H78" s="84"/>
    </row>
    <row r="79" spans="1:8" ht="20.100000000000001" customHeight="1" x14ac:dyDescent="0.15">
      <c r="A79" s="83" t="s">
        <v>131</v>
      </c>
      <c r="B79" s="84"/>
      <c r="C79" s="84"/>
      <c r="D79" s="84"/>
      <c r="E79" s="84"/>
      <c r="F79" s="84"/>
      <c r="G79" s="84"/>
      <c r="H79" s="84"/>
    </row>
    <row r="80" spans="1:8" x14ac:dyDescent="0.15">
      <c r="A80" s="77" t="s">
        <v>56</v>
      </c>
    </row>
  </sheetData>
  <mergeCells count="28">
    <mergeCell ref="A3:I3"/>
    <mergeCell ref="B54:D54"/>
    <mergeCell ref="E54:F54"/>
    <mergeCell ref="A55:A59"/>
    <mergeCell ref="B55:D56"/>
    <mergeCell ref="E55:F59"/>
    <mergeCell ref="B57:D57"/>
    <mergeCell ref="B58:D58"/>
    <mergeCell ref="B59:D59"/>
    <mergeCell ref="A60:A63"/>
    <mergeCell ref="B60:D60"/>
    <mergeCell ref="E60:F63"/>
    <mergeCell ref="B61:D61"/>
    <mergeCell ref="B62:D62"/>
    <mergeCell ref="B63:D63"/>
    <mergeCell ref="A70:A71"/>
    <mergeCell ref="B70:D71"/>
    <mergeCell ref="E70:F71"/>
    <mergeCell ref="A64:A66"/>
    <mergeCell ref="B64:D64"/>
    <mergeCell ref="E64:F66"/>
    <mergeCell ref="B65:D65"/>
    <mergeCell ref="B66:D66"/>
    <mergeCell ref="A67:A69"/>
    <mergeCell ref="B67:D67"/>
    <mergeCell ref="E67:F69"/>
    <mergeCell ref="B68:D68"/>
    <mergeCell ref="B69:D6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★인건비 계산표 _2020년_수정</vt:lpstr>
      <vt:lpstr>연구과제참여연구원 규정(2018.09.01)</vt:lpstr>
      <vt:lpstr>'★인건비 계산표 _2020년_수정'!Print_Area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기본값</dc:creator>
  <cp:lastModifiedBy>오현미</cp:lastModifiedBy>
  <dcterms:created xsi:type="dcterms:W3CDTF">2020-01-22T05:20:54Z</dcterms:created>
  <dcterms:modified xsi:type="dcterms:W3CDTF">2020-07-25T03:53:02Z</dcterms:modified>
</cp:coreProperties>
</file>